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gertsch/Documents/Unterstrass Swap/23:24 MMP/Simulationen/"/>
    </mc:Choice>
  </mc:AlternateContent>
  <xr:revisionPtr revIDLastSave="0" documentId="13_ncr:1_{5FFC0548-94C2-FA47-AE53-DCD88CC69719}" xr6:coauthVersionLast="47" xr6:coauthVersionMax="47" xr10:uidLastSave="{00000000-0000-0000-0000-000000000000}"/>
  <bookViews>
    <workbookView xWindow="1000" yWindow="760" windowWidth="29240" windowHeight="18880" xr2:uid="{88F328F0-6823-D74C-A1CC-2957ECA58F7A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J28" i="1"/>
  <c r="I28" i="1"/>
  <c r="H28" i="1"/>
  <c r="G29" i="1"/>
  <c r="C21" i="1"/>
  <c r="E28" i="1" s="1"/>
  <c r="C29" i="1"/>
  <c r="D28" i="1"/>
  <c r="D29" i="1" s="1"/>
  <c r="B29" i="1"/>
  <c r="C15" i="1"/>
  <c r="C13" i="1"/>
  <c r="C14" i="1" s="1"/>
  <c r="A29" i="1"/>
  <c r="G28" i="1" l="1"/>
  <c r="F28" i="1"/>
</calcChain>
</file>

<file path=xl/sharedStrings.xml><?xml version="1.0" encoding="utf-8"?>
<sst xmlns="http://schemas.openxmlformats.org/spreadsheetml/2006/main" count="87" uniqueCount="67">
  <si>
    <t>Masse</t>
  </si>
  <si>
    <t>kg</t>
  </si>
  <si>
    <t>Ortsfaktor</t>
  </si>
  <si>
    <t>g</t>
  </si>
  <si>
    <t>N/kg</t>
  </si>
  <si>
    <t>m</t>
  </si>
  <si>
    <t>Anfangsbedingungen</t>
  </si>
  <si>
    <t>Anf.geschw.</t>
  </si>
  <si>
    <t>m/s</t>
  </si>
  <si>
    <t>Zeitschritt</t>
  </si>
  <si>
    <r>
      <rPr>
        <sz val="12"/>
        <color theme="1"/>
        <rFont val="Symbol"/>
        <charset val="2"/>
      </rPr>
      <t>D</t>
    </r>
    <r>
      <rPr>
        <sz val="12"/>
        <color theme="1"/>
        <rFont val="Calibri"/>
        <family val="2"/>
        <scheme val="minor"/>
      </rPr>
      <t>t</t>
    </r>
  </si>
  <si>
    <t>s</t>
  </si>
  <si>
    <t>Index</t>
  </si>
  <si>
    <t>n</t>
  </si>
  <si>
    <t>Zeit</t>
  </si>
  <si>
    <t>t</t>
  </si>
  <si>
    <t>Ort</t>
  </si>
  <si>
    <t>N</t>
  </si>
  <si>
    <t>a</t>
  </si>
  <si>
    <t>m/s^2</t>
  </si>
  <si>
    <t>Ortsschritt</t>
  </si>
  <si>
    <t>Konstanten und Parameter</t>
  </si>
  <si>
    <t>Berechnete Konstanten</t>
  </si>
  <si>
    <t>A</t>
  </si>
  <si>
    <r>
      <t xml:space="preserve">Simulationsalgorithmus: </t>
    </r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s = v</t>
    </r>
    <r>
      <rPr>
        <b/>
        <vertAlign val="subscript"/>
        <sz val="12"/>
        <color theme="1"/>
        <rFont val="Calibri (Textkörper)"/>
      </rPr>
      <t>n</t>
    </r>
    <r>
      <rPr>
        <b/>
        <sz val="12"/>
        <color theme="1"/>
        <rFont val="Calibri"/>
        <family val="2"/>
        <scheme val="minor"/>
      </rPr>
      <t>*</t>
    </r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t+a</t>
    </r>
    <r>
      <rPr>
        <b/>
        <vertAlign val="subscript"/>
        <sz val="12"/>
        <color theme="1"/>
        <rFont val="Calibri (Textkörper)"/>
      </rPr>
      <t>n</t>
    </r>
    <r>
      <rPr>
        <b/>
        <sz val="12"/>
        <color theme="1"/>
        <rFont val="Calibri"/>
        <family val="2"/>
        <scheme val="minor"/>
      </rPr>
      <t>/2*</t>
    </r>
    <r>
      <rPr>
        <b/>
        <sz val="12"/>
        <color theme="1"/>
        <rFont val="Symbol"/>
        <charset val="2"/>
      </rPr>
      <t>D</t>
    </r>
    <r>
      <rPr>
        <b/>
        <sz val="12"/>
        <color theme="1"/>
        <rFont val="Calibri"/>
        <family val="2"/>
        <scheme val="minor"/>
      </rPr>
      <t>t</t>
    </r>
    <r>
      <rPr>
        <b/>
        <vertAlign val="superscript"/>
        <sz val="12"/>
        <color theme="1"/>
        <rFont val="Calibri (Textkörper)"/>
      </rPr>
      <t>2</t>
    </r>
  </si>
  <si>
    <r>
      <t>v</t>
    </r>
    <r>
      <rPr>
        <vertAlign val="subscript"/>
        <sz val="12"/>
        <color theme="1"/>
        <rFont val="Calibri (Textkörper)"/>
      </rPr>
      <t>0</t>
    </r>
  </si>
  <si>
    <t>Simulation Sim4</t>
  </si>
  <si>
    <t>Volleyballflug mit Luftwiderstand</t>
  </si>
  <si>
    <t>Umfang</t>
  </si>
  <si>
    <t>U</t>
  </si>
  <si>
    <t>Radius</t>
  </si>
  <si>
    <t>r</t>
  </si>
  <si>
    <t>Luftdichte</t>
  </si>
  <si>
    <t>kg/m^3</t>
  </si>
  <si>
    <t>Stirnfläche</t>
  </si>
  <si>
    <t>Starthöhe</t>
  </si>
  <si>
    <t>Startwinkel</t>
  </si>
  <si>
    <t>°</t>
  </si>
  <si>
    <r>
      <t>s</t>
    </r>
    <r>
      <rPr>
        <vertAlign val="subscript"/>
        <sz val="12"/>
        <color rgb="FFFF0000"/>
        <rFont val="Calibri (Textkörper)"/>
      </rPr>
      <t>x</t>
    </r>
  </si>
  <si>
    <r>
      <t>s</t>
    </r>
    <r>
      <rPr>
        <vertAlign val="subscript"/>
        <sz val="12"/>
        <color rgb="FFFF0000"/>
        <rFont val="Calibri (Textkörper)"/>
      </rPr>
      <t>y</t>
    </r>
  </si>
  <si>
    <t>Geschwindigkeit</t>
  </si>
  <si>
    <r>
      <t>v</t>
    </r>
    <r>
      <rPr>
        <vertAlign val="subscript"/>
        <sz val="12"/>
        <color rgb="FFFF0000"/>
        <rFont val="Calibri (Textkörper)"/>
      </rPr>
      <t>x</t>
    </r>
  </si>
  <si>
    <r>
      <t>v</t>
    </r>
    <r>
      <rPr>
        <vertAlign val="subscript"/>
        <sz val="12"/>
        <color rgb="FFFF0000"/>
        <rFont val="Calibri (Textkörper)"/>
      </rPr>
      <t>y</t>
    </r>
  </si>
  <si>
    <t>Luftwiderstand</t>
  </si>
  <si>
    <r>
      <t>F</t>
    </r>
    <r>
      <rPr>
        <vertAlign val="subscript"/>
        <sz val="12"/>
        <color rgb="FFFF0000"/>
        <rFont val="Calibri (Textkörper)"/>
      </rPr>
      <t>L,x</t>
    </r>
  </si>
  <si>
    <r>
      <t>F</t>
    </r>
    <r>
      <rPr>
        <vertAlign val="subscript"/>
        <sz val="12"/>
        <color rgb="FFFF0000"/>
        <rFont val="Calibri (Textkörper)"/>
      </rPr>
      <t>L,y</t>
    </r>
  </si>
  <si>
    <t>Resultierende Kraft</t>
  </si>
  <si>
    <r>
      <t>F</t>
    </r>
    <r>
      <rPr>
        <vertAlign val="subscript"/>
        <sz val="12"/>
        <color rgb="FFFF0000"/>
        <rFont val="Calibri (Textkörper)"/>
      </rPr>
      <t>res,x</t>
    </r>
  </si>
  <si>
    <r>
      <t>F</t>
    </r>
    <r>
      <rPr>
        <vertAlign val="subscript"/>
        <sz val="12"/>
        <color rgb="FFFF0000"/>
        <rFont val="Calibri (Textkörper)"/>
      </rPr>
      <t>res,y</t>
    </r>
  </si>
  <si>
    <t>Beschleunigung</t>
  </si>
  <si>
    <r>
      <t>a</t>
    </r>
    <r>
      <rPr>
        <vertAlign val="subscript"/>
        <sz val="12"/>
        <color rgb="FFFF0000"/>
        <rFont val="Calibri (Textkörper)"/>
      </rPr>
      <t>x</t>
    </r>
  </si>
  <si>
    <r>
      <t>a</t>
    </r>
    <r>
      <rPr>
        <vertAlign val="subscript"/>
        <sz val="12"/>
        <color rgb="FFFF0000"/>
        <rFont val="Calibri (Textkörper)"/>
      </rPr>
      <t>y</t>
    </r>
  </si>
  <si>
    <r>
      <rPr>
        <sz val="12"/>
        <color rgb="FFFF0000"/>
        <rFont val="Symbol"/>
        <charset val="2"/>
      </rPr>
      <t>D</t>
    </r>
    <r>
      <rPr>
        <sz val="12"/>
        <color rgb="FFFF0000"/>
        <rFont val="Calibri"/>
        <family val="2"/>
        <scheme val="minor"/>
      </rPr>
      <t>s</t>
    </r>
    <r>
      <rPr>
        <vertAlign val="subscript"/>
        <sz val="12"/>
        <color rgb="FFFF0000"/>
        <rFont val="Calibri (Textkörper)"/>
      </rPr>
      <t>x</t>
    </r>
  </si>
  <si>
    <r>
      <rPr>
        <sz val="12"/>
        <color rgb="FFFF0000"/>
        <rFont val="Symbol"/>
        <charset val="2"/>
      </rPr>
      <t>D</t>
    </r>
    <r>
      <rPr>
        <sz val="12"/>
        <color rgb="FFFF0000"/>
        <rFont val="Calibri"/>
        <family val="2"/>
        <scheme val="minor"/>
      </rPr>
      <t>v</t>
    </r>
    <r>
      <rPr>
        <vertAlign val="subscript"/>
        <sz val="12"/>
        <color rgb="FFFF0000"/>
        <rFont val="Calibri (Textkörper)"/>
      </rPr>
      <t>x</t>
    </r>
  </si>
  <si>
    <r>
      <rPr>
        <sz val="12"/>
        <color rgb="FFFF0000"/>
        <rFont val="Symbol"/>
        <charset val="2"/>
      </rPr>
      <t>D</t>
    </r>
    <r>
      <rPr>
        <sz val="12"/>
        <color rgb="FFFF0000"/>
        <rFont val="Calibri"/>
        <family val="2"/>
        <scheme val="minor"/>
      </rPr>
      <t>s</t>
    </r>
    <r>
      <rPr>
        <vertAlign val="subscript"/>
        <sz val="12"/>
        <color rgb="FFFF0000"/>
        <rFont val="Calibri (Textkörper)"/>
      </rPr>
      <t>y</t>
    </r>
  </si>
  <si>
    <r>
      <rPr>
        <sz val="12"/>
        <color rgb="FFFF0000"/>
        <rFont val="Symbol"/>
        <charset val="2"/>
      </rPr>
      <t>D</t>
    </r>
    <r>
      <rPr>
        <sz val="12"/>
        <color rgb="FFFF0000"/>
        <rFont val="Calibri"/>
        <family val="2"/>
        <scheme val="minor"/>
      </rPr>
      <t>v</t>
    </r>
    <r>
      <rPr>
        <vertAlign val="subscript"/>
        <sz val="12"/>
        <color rgb="FFFF0000"/>
        <rFont val="Calibri (Textkörper)"/>
      </rPr>
      <t>y</t>
    </r>
  </si>
  <si>
    <t>Geschw.schritt</t>
  </si>
  <si>
    <t>Wid.wert</t>
  </si>
  <si>
    <r>
      <t>c</t>
    </r>
    <r>
      <rPr>
        <vertAlign val="subscript"/>
        <sz val="12"/>
        <color theme="1"/>
        <rFont val="Calibri (Textkörper)"/>
      </rPr>
      <t>W</t>
    </r>
  </si>
  <si>
    <t>–</t>
  </si>
  <si>
    <t>m^2</t>
  </si>
  <si>
    <t>Gewicht</t>
  </si>
  <si>
    <r>
      <t>y</t>
    </r>
    <r>
      <rPr>
        <vertAlign val="subscript"/>
        <sz val="12"/>
        <color theme="1"/>
        <rFont val="Calibri (Textkörper)"/>
      </rPr>
      <t>0</t>
    </r>
  </si>
  <si>
    <r>
      <t>F</t>
    </r>
    <r>
      <rPr>
        <vertAlign val="subscript"/>
        <sz val="12"/>
        <color theme="1"/>
        <rFont val="Calibri (Textkörper)"/>
      </rPr>
      <t>G,y</t>
    </r>
  </si>
  <si>
    <t>rad</t>
  </si>
  <si>
    <t>v</t>
  </si>
  <si>
    <r>
      <t>F</t>
    </r>
    <r>
      <rPr>
        <vertAlign val="subscript"/>
        <sz val="12"/>
        <color rgb="FFFF0000"/>
        <rFont val="Calibri (Textkörper)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</si>
</sst>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Symbol"/>
      <charset val="2"/>
    </font>
    <font>
      <sz val="12"/>
      <color theme="1"/>
      <name val="Calibri"/>
      <family val="2"/>
      <charset val="2"/>
      <scheme val="minor"/>
    </font>
    <font>
      <sz val="12"/>
      <color rgb="FFFF000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theme="1"/>
      <name val="Symbol"/>
      <charset val="2"/>
    </font>
    <font>
      <b/>
      <vertAlign val="subscript"/>
      <sz val="12"/>
      <color theme="1"/>
      <name val="Calibri (Textkörper)"/>
    </font>
    <font>
      <b/>
      <vertAlign val="superscript"/>
      <sz val="12"/>
      <color theme="1"/>
      <name val="Calibri (Textkörper)"/>
    </font>
    <font>
      <sz val="12"/>
      <color rgb="FFFF0000"/>
      <name val="Calibri"/>
      <family val="2"/>
      <charset val="2"/>
      <scheme val="minor"/>
    </font>
    <font>
      <sz val="12"/>
      <color rgb="FFFF0000"/>
      <name val="Symbol"/>
      <charset val="2"/>
    </font>
    <font>
      <vertAlign val="subscript"/>
      <sz val="12"/>
      <color theme="1"/>
      <name val="Calibri (Textkörper)"/>
    </font>
    <font>
      <vertAlign val="subscript"/>
      <sz val="12"/>
      <color rgb="FFFF0000"/>
      <name val="Calibri (Textkörper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4" fillId="0" borderId="0" xfId="0" applyFont="1"/>
    <xf numFmtId="164" fontId="0" fillId="0" borderId="0" xfId="0" applyNumberFormat="1"/>
    <xf numFmtId="0" fontId="6" fillId="0" borderId="0" xfId="0" applyFont="1"/>
    <xf numFmtId="0" fontId="7" fillId="0" borderId="0" xfId="0" applyFont="1"/>
    <xf numFmtId="0" fontId="11" fillId="0" borderId="0" xfId="0" applyFont="1"/>
    <xf numFmtId="165" fontId="6" fillId="0" borderId="0" xfId="0" applyNumberFormat="1" applyFont="1"/>
    <xf numFmtId="165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98924-CDF8-0A4A-A34C-6E30A64C9ADD}">
  <dimension ref="A1:R29"/>
  <sheetViews>
    <sheetView tabSelected="1" zoomScale="134" zoomScaleNormal="134" workbookViewId="0">
      <selection activeCell="N29" sqref="N29"/>
    </sheetView>
  </sheetViews>
  <sheetFormatPr baseColWidth="10" defaultRowHeight="16" x14ac:dyDescent="0.2"/>
  <cols>
    <col min="1" max="1" width="10.83203125" customWidth="1"/>
    <col min="2" max="2" width="7.83203125" customWidth="1"/>
    <col min="3" max="18" width="8.6640625" customWidth="1"/>
  </cols>
  <sheetData>
    <row r="1" spans="1:4" x14ac:dyDescent="0.2">
      <c r="A1" s="1" t="s">
        <v>26</v>
      </c>
    </row>
    <row r="2" spans="1:4" s="3" customFormat="1" ht="24" x14ac:dyDescent="0.3">
      <c r="A2" s="2" t="s">
        <v>27</v>
      </c>
    </row>
    <row r="4" spans="1:4" x14ac:dyDescent="0.2">
      <c r="A4" s="1" t="s">
        <v>21</v>
      </c>
    </row>
    <row r="5" spans="1:4" x14ac:dyDescent="0.2">
      <c r="A5" t="s">
        <v>2</v>
      </c>
      <c r="B5" t="s">
        <v>3</v>
      </c>
      <c r="C5">
        <v>9.81</v>
      </c>
      <c r="D5" t="s">
        <v>4</v>
      </c>
    </row>
    <row r="6" spans="1:4" x14ac:dyDescent="0.2">
      <c r="A6" t="s">
        <v>28</v>
      </c>
      <c r="B6" t="s">
        <v>29</v>
      </c>
      <c r="C6">
        <v>0.67</v>
      </c>
      <c r="D6" t="s">
        <v>5</v>
      </c>
    </row>
    <row r="7" spans="1:4" x14ac:dyDescent="0.2">
      <c r="A7" t="s">
        <v>0</v>
      </c>
      <c r="B7" t="s">
        <v>5</v>
      </c>
      <c r="C7">
        <v>0.26</v>
      </c>
      <c r="D7" t="s">
        <v>1</v>
      </c>
    </row>
    <row r="8" spans="1:4" ht="18" x14ac:dyDescent="0.25">
      <c r="A8" t="s">
        <v>57</v>
      </c>
      <c r="B8" t="s">
        <v>58</v>
      </c>
      <c r="C8">
        <v>0.47</v>
      </c>
      <c r="D8" t="s">
        <v>59</v>
      </c>
    </row>
    <row r="9" spans="1:4" x14ac:dyDescent="0.2">
      <c r="A9" t="s">
        <v>32</v>
      </c>
      <c r="B9" s="5" t="s">
        <v>31</v>
      </c>
      <c r="C9">
        <v>1.2929999999999999</v>
      </c>
      <c r="D9" t="s">
        <v>33</v>
      </c>
    </row>
    <row r="10" spans="1:4" x14ac:dyDescent="0.2">
      <c r="A10" t="s">
        <v>9</v>
      </c>
      <c r="B10" s="4" t="s">
        <v>10</v>
      </c>
      <c r="C10">
        <v>5.0000000000000001E-3</v>
      </c>
      <c r="D10" t="s">
        <v>11</v>
      </c>
    </row>
    <row r="11" spans="1:4" x14ac:dyDescent="0.2">
      <c r="B11" s="4"/>
    </row>
    <row r="12" spans="1:4" x14ac:dyDescent="0.2">
      <c r="A12" s="1" t="s">
        <v>22</v>
      </c>
      <c r="B12" s="4"/>
    </row>
    <row r="13" spans="1:4" x14ac:dyDescent="0.2">
      <c r="A13" t="s">
        <v>30</v>
      </c>
      <c r="B13" t="s">
        <v>31</v>
      </c>
      <c r="C13" s="6">
        <f>C6/(2*PI())</f>
        <v>0.10663381187156988</v>
      </c>
      <c r="D13" t="s">
        <v>5</v>
      </c>
    </row>
    <row r="14" spans="1:4" x14ac:dyDescent="0.2">
      <c r="A14" t="s">
        <v>34</v>
      </c>
      <c r="B14" t="s">
        <v>23</v>
      </c>
      <c r="C14" s="6">
        <f>PI()*C13^2</f>
        <v>3.5722326976975909E-2</v>
      </c>
      <c r="D14" t="s">
        <v>60</v>
      </c>
    </row>
    <row r="15" spans="1:4" ht="18" x14ac:dyDescent="0.25">
      <c r="A15" t="s">
        <v>61</v>
      </c>
      <c r="B15" s="4" t="s">
        <v>63</v>
      </c>
      <c r="C15" s="6">
        <f>-C7*C5</f>
        <v>-2.5506000000000002</v>
      </c>
      <c r="D15" t="s">
        <v>17</v>
      </c>
    </row>
    <row r="17" spans="1:18" x14ac:dyDescent="0.2">
      <c r="A17" s="1" t="s">
        <v>6</v>
      </c>
    </row>
    <row r="18" spans="1:18" ht="18" x14ac:dyDescent="0.25">
      <c r="A18" t="s">
        <v>35</v>
      </c>
      <c r="B18" t="s">
        <v>62</v>
      </c>
      <c r="C18">
        <v>2</v>
      </c>
      <c r="D18" t="s">
        <v>5</v>
      </c>
    </row>
    <row r="19" spans="1:18" ht="18" x14ac:dyDescent="0.25">
      <c r="A19" t="s">
        <v>7</v>
      </c>
      <c r="B19" t="s">
        <v>25</v>
      </c>
      <c r="C19">
        <v>15</v>
      </c>
      <c r="D19" t="s">
        <v>8</v>
      </c>
    </row>
    <row r="20" spans="1:18" x14ac:dyDescent="0.2">
      <c r="A20" t="s">
        <v>36</v>
      </c>
      <c r="B20" s="5" t="s">
        <v>18</v>
      </c>
      <c r="C20">
        <v>30</v>
      </c>
      <c r="D20" t="s">
        <v>37</v>
      </c>
    </row>
    <row r="21" spans="1:18" x14ac:dyDescent="0.2">
      <c r="B21" s="5"/>
      <c r="C21">
        <f>C20/180*PI()</f>
        <v>0.52359877559829882</v>
      </c>
      <c r="D21" t="s">
        <v>64</v>
      </c>
    </row>
    <row r="23" spans="1:18" ht="20" x14ac:dyDescent="0.25">
      <c r="A23" s="1" t="s">
        <v>24</v>
      </c>
      <c r="C23" s="1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8" x14ac:dyDescent="0.2">
      <c r="A25" t="s">
        <v>12</v>
      </c>
      <c r="B25" t="s">
        <v>14</v>
      </c>
      <c r="C25" s="7" t="s">
        <v>16</v>
      </c>
      <c r="D25" s="7"/>
      <c r="E25" s="7" t="s">
        <v>40</v>
      </c>
      <c r="F25" s="7"/>
      <c r="G25" s="7"/>
      <c r="H25" s="7" t="s">
        <v>43</v>
      </c>
      <c r="I25" s="7"/>
      <c r="J25" s="7"/>
      <c r="K25" s="7" t="s">
        <v>46</v>
      </c>
      <c r="L25" s="7"/>
      <c r="M25" s="7" t="s">
        <v>49</v>
      </c>
      <c r="N25" s="7"/>
      <c r="O25" s="7" t="s">
        <v>20</v>
      </c>
      <c r="P25" s="7"/>
      <c r="Q25" s="7" t="s">
        <v>56</v>
      </c>
    </row>
    <row r="26" spans="1:18" ht="18" x14ac:dyDescent="0.25">
      <c r="A26" t="s">
        <v>13</v>
      </c>
      <c r="B26" t="s">
        <v>15</v>
      </c>
      <c r="C26" s="7" t="s">
        <v>38</v>
      </c>
      <c r="D26" s="7" t="s">
        <v>39</v>
      </c>
      <c r="E26" s="7" t="s">
        <v>41</v>
      </c>
      <c r="F26" s="7" t="s">
        <v>42</v>
      </c>
      <c r="G26" s="7" t="s">
        <v>65</v>
      </c>
      <c r="H26" s="7" t="s">
        <v>66</v>
      </c>
      <c r="I26" s="7" t="s">
        <v>44</v>
      </c>
      <c r="J26" s="7" t="s">
        <v>45</v>
      </c>
      <c r="K26" s="7" t="s">
        <v>47</v>
      </c>
      <c r="L26" s="7" t="s">
        <v>48</v>
      </c>
      <c r="M26" s="7" t="s">
        <v>50</v>
      </c>
      <c r="N26" s="7" t="s">
        <v>51</v>
      </c>
      <c r="O26" s="9" t="s">
        <v>52</v>
      </c>
      <c r="P26" s="9" t="s">
        <v>54</v>
      </c>
      <c r="Q26" s="9" t="s">
        <v>53</v>
      </c>
      <c r="R26" s="9" t="s">
        <v>55</v>
      </c>
    </row>
    <row r="27" spans="1:18" x14ac:dyDescent="0.2">
      <c r="B27" t="s">
        <v>11</v>
      </c>
      <c r="C27" s="7" t="s">
        <v>5</v>
      </c>
      <c r="D27" s="7" t="s">
        <v>5</v>
      </c>
      <c r="E27" s="7" t="s">
        <v>8</v>
      </c>
      <c r="F27" s="7" t="s">
        <v>8</v>
      </c>
      <c r="G27" s="7" t="s">
        <v>8</v>
      </c>
      <c r="H27" s="7" t="s">
        <v>17</v>
      </c>
      <c r="I27" s="7" t="s">
        <v>17</v>
      </c>
      <c r="J27" s="7" t="s">
        <v>17</v>
      </c>
      <c r="K27" s="7" t="s">
        <v>17</v>
      </c>
      <c r="L27" s="7" t="s">
        <v>17</v>
      </c>
      <c r="M27" s="7" t="s">
        <v>19</v>
      </c>
      <c r="N27" s="7" t="s">
        <v>19</v>
      </c>
      <c r="O27" s="7" t="s">
        <v>5</v>
      </c>
      <c r="P27" s="7" t="s">
        <v>5</v>
      </c>
      <c r="Q27" s="7" t="s">
        <v>8</v>
      </c>
      <c r="R27" s="7" t="s">
        <v>8</v>
      </c>
    </row>
    <row r="28" spans="1:18" x14ac:dyDescent="0.2">
      <c r="A28">
        <v>0</v>
      </c>
      <c r="B28">
        <v>0</v>
      </c>
      <c r="C28" s="10">
        <v>0</v>
      </c>
      <c r="D28" s="10">
        <f>C18</f>
        <v>2</v>
      </c>
      <c r="E28" s="10">
        <f>C19*COS(C21)</f>
        <v>12.99038105676658</v>
      </c>
      <c r="F28" s="10">
        <f>C19*SIN(C21)</f>
        <v>7.4999999999999991</v>
      </c>
      <c r="G28" s="10">
        <f>SQRT(E28^2+F28^2)</f>
        <v>15</v>
      </c>
      <c r="H28" s="10">
        <f>C$8*C$9*C$14*G28^2/2</f>
        <v>2.4422417243075278</v>
      </c>
      <c r="I28" s="10">
        <f>-H28*E28/G28</f>
        <v>-2.1150433754326303</v>
      </c>
      <c r="J28" s="10">
        <f>-H28*F28/G28</f>
        <v>-1.2211208621537639</v>
      </c>
      <c r="K28" s="10">
        <f>I28</f>
        <v>-2.1150433754326303</v>
      </c>
      <c r="L28" s="10">
        <f>J28+C$15</f>
        <v>-3.7717208621537641</v>
      </c>
      <c r="M28" s="10">
        <f>K28/C$7</f>
        <v>-8.1347822132024241</v>
      </c>
      <c r="N28" s="10">
        <f>L28/C$7</f>
        <v>-14.5066187005914</v>
      </c>
      <c r="O28" s="10"/>
      <c r="P28" s="10"/>
      <c r="Q28" s="10"/>
      <c r="R28" s="11"/>
    </row>
    <row r="29" spans="1:18" x14ac:dyDescent="0.2">
      <c r="A29">
        <f>A28+1</f>
        <v>1</v>
      </c>
      <c r="B29">
        <f>B28+C$10</f>
        <v>5.0000000000000001E-3</v>
      </c>
      <c r="C29" s="10">
        <f>C28+O28</f>
        <v>0</v>
      </c>
      <c r="D29" s="10">
        <f>D28+P28</f>
        <v>2</v>
      </c>
      <c r="E29" s="10"/>
      <c r="F29" s="10"/>
      <c r="G29" s="10">
        <f>SQRT(E29^2+F29^2)</f>
        <v>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Alexander Gertsch</cp:lastModifiedBy>
  <dcterms:created xsi:type="dcterms:W3CDTF">2023-09-08T14:56:45Z</dcterms:created>
  <dcterms:modified xsi:type="dcterms:W3CDTF">2023-09-27T13:49:27Z</dcterms:modified>
</cp:coreProperties>
</file>